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kojonup-my.sharepoint.com/personal/sfo_kojonup_wa_gov_au/Documents/Desktop/"/>
    </mc:Choice>
  </mc:AlternateContent>
  <xr:revisionPtr revIDLastSave="0" documentId="8_{0335615A-FBF8-47E2-8D9C-4033CC0E4B17}" xr6:coauthVersionLast="47" xr6:coauthVersionMax="47" xr10:uidLastSave="{00000000-0000-0000-0000-000000000000}"/>
  <bookViews>
    <workbookView xWindow="-98" yWindow="-98" windowWidth="28996" windowHeight="15675" xr2:uid="{430B3A32-23B2-4C53-85FA-C44336C5D5BC}"/>
  </bookViews>
  <sheets>
    <sheet name="Fees &amp; Allowances Register" sheetId="1" r:id="rId1"/>
  </sheets>
  <externalReferences>
    <externalReference r:id="rId2"/>
  </externalReferences>
  <definedNames>
    <definedName name="_xlnm.Print_Area" localSheetId="0">'Fees &amp; Allowances Register'!$A$1:$I$14</definedName>
    <definedName name="Threshold">'[1]Gift Register'!$F$2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9" i="1" l="1"/>
  <c r="E9" i="1"/>
  <c r="E11" i="1"/>
  <c r="E6" i="1"/>
  <c r="E8" i="1"/>
  <c r="G8" i="1"/>
  <c r="D8" i="1"/>
  <c r="C7" i="1"/>
  <c r="E7" i="1"/>
  <c r="I7" i="1"/>
  <c r="I14" i="1"/>
  <c r="I12" i="1"/>
  <c r="I11" i="1"/>
  <c r="I10" i="1"/>
  <c r="I9" i="1"/>
  <c r="I8" i="1"/>
  <c r="I6" i="1"/>
  <c r="I5" i="1"/>
</calcChain>
</file>

<file path=xl/sharedStrings.xml><?xml version="1.0" encoding="utf-8"?>
<sst xmlns="http://schemas.openxmlformats.org/spreadsheetml/2006/main" count="29" uniqueCount="23">
  <si>
    <t>Shire of Kojonup - Register of Fees, Expenses and Allowances Paid to Elected Members</t>
  </si>
  <si>
    <t>Local Government Act 1995, s. 5.96A
Local Government (Administration) Regulations 1996, regulations 29C(2)(f) and 29C(6)
This register is published on the Shire website no later than 14 July following the end of each financial year to which the information relates. The register details any fees, expenses and allowances paid to Council Members for each financial year commencing 1 July and ending 30 June.</t>
  </si>
  <si>
    <t>ELECTED MEMBER</t>
  </si>
  <si>
    <t>POSITION</t>
  </si>
  <si>
    <t>PRESIDENT ALLOWANCE</t>
  </si>
  <si>
    <t>DEPUTY PRESIDENT ALLOWANCE</t>
  </si>
  <si>
    <t>ANNUAL ATTENDANCE FEES</t>
  </si>
  <si>
    <t>TRAVEL ALLOWANCE / REIMBURSEMENTS</t>
  </si>
  <si>
    <t>ICT ALLOWANCE</t>
  </si>
  <si>
    <t>SUPERANNUATION</t>
  </si>
  <si>
    <t>TOTAL</t>
  </si>
  <si>
    <t>Cr Radford</t>
  </si>
  <si>
    <t>Councillor</t>
  </si>
  <si>
    <t>Cr Wieringa</t>
  </si>
  <si>
    <t>Cr Bilney</t>
  </si>
  <si>
    <t>Cr Mathwin</t>
  </si>
  <si>
    <t>Cr Mickle</t>
  </si>
  <si>
    <t>Cr Michael</t>
  </si>
  <si>
    <t>Cr Mitchell</t>
  </si>
  <si>
    <t>Phillipa Crook</t>
  </si>
  <si>
    <t>Presiding Member ASRIC</t>
  </si>
  <si>
    <t>Digby Stretch</t>
  </si>
  <si>
    <t>Deputy Presiding Member ARIC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</si>
</sst>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Aptos Narrow"/>
      <family val="2"/>
      <scheme val="minor"/>
    </font>
    <font>
      <b/>
      <sz val="11"/>
      <color theme="1"/>
      <name val="Aptos Narrow"/>
      <family val="2"/>
      <scheme val="minor"/>
    </font>
    <font>
      <b/>
      <sz val="18"/>
      <color rgb="FFFFFFFF"/>
      <name val="Aptos Narrow"/>
      <scheme val="minor"/>
    </font>
    <font>
      <sz val="12"/>
      <color rgb="FF666666"/>
      <name val="Aptos Narrow"/>
      <scheme val="minor"/>
    </font>
    <font>
      <b/>
      <sz val="11"/>
      <color theme="1"/>
      <name val="Aptos Narrow"/>
      <scheme val="minor"/>
    </font>
    <font>
      <sz val="11"/>
      <color theme="1"/>
      <name val="Aptos Narrow"/>
      <scheme val="minor"/>
    </font>
  </fonts>
  <fills count="3">
    <fill>
      <patternFill patternType="none"/>
    </fill>
    <fill>
      <patternFill patternType="gray125"/>
    </fill>
    <fill>
      <patternFill patternType="solid">
        <fgColor rgb="FF17365D"/>
        <bgColor indexed="64"/>
      </patternFill>
    </fill>
  </fills>
  <borders count="10">
    <border>
      <left/>
      <right/>
      <top/>
      <bottom/>
      <diagonal/>
    </border>
    <border>
      <left/>
      <right style="dotted">
        <color theme="0" tint="-4.9989318521683403E-2"/>
      </right>
      <top/>
      <bottom style="dotted">
        <color theme="0" tint="-4.9989318521683403E-2"/>
      </bottom>
      <diagonal/>
    </border>
    <border>
      <left style="dotted">
        <color theme="0" tint="-4.9989318521683403E-2"/>
      </left>
      <right style="dotted">
        <color theme="0" tint="-4.9989318521683403E-2"/>
      </right>
      <top/>
      <bottom style="dotted">
        <color theme="0" tint="-4.9989318521683403E-2"/>
      </bottom>
      <diagonal/>
    </border>
    <border>
      <left style="dotted">
        <color theme="0" tint="-4.9989318521683403E-2"/>
      </left>
      <right/>
      <top/>
      <bottom style="dotted">
        <color theme="0" tint="-4.9989318521683403E-2"/>
      </bottom>
      <diagonal/>
    </border>
    <border>
      <left/>
      <right style="dotted">
        <color theme="0" tint="-4.9989318521683403E-2"/>
      </right>
      <top style="dotted">
        <color theme="0" tint="-4.9989318521683403E-2"/>
      </top>
      <bottom style="dotted">
        <color theme="0" tint="-4.9989318521683403E-2"/>
      </bottom>
      <diagonal/>
    </border>
    <border>
      <left style="dotted">
        <color theme="0" tint="-4.9989318521683403E-2"/>
      </left>
      <right style="dotted">
        <color theme="0" tint="-4.9989318521683403E-2"/>
      </right>
      <top style="dotted">
        <color theme="0" tint="-4.9989318521683403E-2"/>
      </top>
      <bottom style="dotted">
        <color theme="0" tint="-4.9989318521683403E-2"/>
      </bottom>
      <diagonal/>
    </border>
    <border>
      <left style="dotted">
        <color theme="0" tint="-4.9989318521683403E-2"/>
      </left>
      <right/>
      <top style="dotted">
        <color theme="0" tint="-4.9989318521683403E-2"/>
      </top>
      <bottom style="dotted">
        <color theme="0" tint="-4.9989318521683403E-2"/>
      </bottom>
      <diagonal/>
    </border>
    <border>
      <left/>
      <right style="dotted">
        <color theme="0" tint="-4.9989318521683403E-2"/>
      </right>
      <top style="dotted">
        <color theme="0" tint="-4.9989318521683403E-2"/>
      </top>
      <bottom/>
      <diagonal/>
    </border>
    <border>
      <left style="dotted">
        <color theme="0" tint="-4.9989318521683403E-2"/>
      </left>
      <right style="dotted">
        <color theme="0" tint="-4.9989318521683403E-2"/>
      </right>
      <top style="dotted">
        <color theme="0" tint="-4.9989318521683403E-2"/>
      </top>
      <bottom/>
      <diagonal/>
    </border>
    <border>
      <left style="dotted">
        <color theme="0" tint="-4.9989318521683403E-2"/>
      </left>
      <right/>
      <top style="dotted">
        <color theme="0" tint="-4.9989318521683403E-2"/>
      </top>
      <bottom/>
      <diagonal/>
    </border>
  </borders>
  <cellStyleXfs count="1">
    <xf numFmtId="0" fontId="0" fillId="0" borderId="0"/>
  </cellStyleXfs>
  <cellXfs count="17">
    <xf numFmtId="0" fontId="0" fillId="0" borderId="0" xfId="0"/>
    <xf numFmtId="0" fontId="3" fillId="0" borderId="0" xfId="0" applyFont="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4" fillId="0" borderId="3" xfId="0" applyFont="1" applyBorder="1" applyAlignment="1">
      <alignment horizontal="center" vertical="center" wrapText="1"/>
    </xf>
    <xf numFmtId="49" fontId="5" fillId="0" borderId="4" xfId="0" applyNumberFormat="1" applyFont="1" applyBorder="1" applyAlignment="1">
      <alignment vertical="top" wrapText="1"/>
    </xf>
    <xf numFmtId="49" fontId="0" fillId="0" borderId="5" xfId="0" applyNumberFormat="1" applyBorder="1" applyAlignment="1">
      <alignment vertical="top" wrapText="1"/>
    </xf>
    <xf numFmtId="164" fontId="5" fillId="0" borderId="5" xfId="0" applyNumberFormat="1" applyFont="1" applyBorder="1" applyAlignment="1">
      <alignment horizontal="right" vertical="top" wrapText="1"/>
    </xf>
    <xf numFmtId="164" fontId="5" fillId="0" borderId="6" xfId="0" applyNumberFormat="1" applyFont="1" applyBorder="1" applyAlignment="1">
      <alignment horizontal="right" vertical="top" wrapText="1"/>
    </xf>
    <xf numFmtId="49" fontId="0" fillId="0" borderId="4" xfId="0" applyNumberFormat="1" applyBorder="1" applyAlignment="1">
      <alignment vertical="top" wrapText="1"/>
    </xf>
    <xf numFmtId="49" fontId="5" fillId="0" borderId="7" xfId="0" applyNumberFormat="1" applyFont="1" applyBorder="1" applyAlignment="1">
      <alignment vertical="top" wrapText="1"/>
    </xf>
    <xf numFmtId="49" fontId="5" fillId="0" borderId="8" xfId="0" applyNumberFormat="1" applyFont="1" applyBorder="1" applyAlignment="1">
      <alignment vertical="top" wrapText="1"/>
    </xf>
    <xf numFmtId="164" fontId="5" fillId="0" borderId="8" xfId="0" applyNumberFormat="1" applyFont="1" applyBorder="1" applyAlignment="1">
      <alignment horizontal="right" vertical="top" wrapText="1"/>
    </xf>
    <xf numFmtId="164" fontId="5" fillId="0" borderId="9" xfId="0" applyNumberFormat="1" applyFont="1" applyBorder="1" applyAlignment="1">
      <alignment horizontal="right" vertical="top" wrapText="1"/>
    </xf>
    <xf numFmtId="0" fontId="2" fillId="2" borderId="0" xfId="0" applyFont="1" applyFill="1" applyAlignment="1">
      <alignment horizontal="left" vertical="center" wrapText="1"/>
    </xf>
    <xf numFmtId="0" fontId="3" fillId="0" borderId="0" xfId="0" applyFont="1" applyAlignment="1">
      <alignment horizontal="center" vertical="center" wrapText="1"/>
    </xf>
  </cellXfs>
  <cellStyles count="1">
    <cellStyle name="Normal" xfId="0" builtinId="0"/>
  </cellStyles>
  <dxfs count="14">
    <dxf>
      <font>
        <sz val="11"/>
        <name val="Aptos Narrow"/>
      </font>
      <alignment horizontal="right" vertical="top" wrapText="1"/>
      <border diagonalUp="0" diagonalDown="0">
        <left style="dotted">
          <color theme="0" tint="-4.9989318521683403E-2"/>
        </left>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horizontal="righ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horizontal="righ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horizontal="righ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horizontal="righ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horizontal="righ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horizontal="righ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vertical="top" wrapText="1"/>
      <border diagonalUp="0" diagonalDown="0">
        <left style="dotted">
          <color theme="0" tint="-4.9989318521683403E-2"/>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font>
        <sz val="11"/>
        <name val="Aptos Narrow"/>
      </font>
      <alignment vertical="top" wrapText="1"/>
      <border diagonalUp="0" diagonalDown="0">
        <left/>
        <right style="dotted">
          <color theme="0" tint="-4.9989318521683403E-2"/>
        </right>
        <top style="dotted">
          <color theme="0" tint="-4.9989318521683403E-2"/>
        </top>
        <bottom style="dotted">
          <color theme="0" tint="-4.9989318521683403E-2"/>
        </bottom>
        <vertical style="dotted">
          <color theme="0" tint="-4.9989318521683403E-2"/>
        </vertical>
        <horizontal style="dotted">
          <color theme="0" tint="-4.9989318521683403E-2"/>
        </horizontal>
      </border>
    </dxf>
    <dxf>
      <border>
        <top style="dotted">
          <color theme="0" tint="-4.9989318521683403E-2"/>
        </top>
      </border>
    </dxf>
    <dxf>
      <border diagonalUp="0" diagonalDown="0">
        <left/>
        <right/>
        <top/>
        <bottom/>
      </border>
    </dxf>
    <dxf>
      <font>
        <sz val="11"/>
        <name val="Aptos Narrow"/>
      </font>
      <alignment vertical="top" wrapText="1"/>
    </dxf>
    <dxf>
      <border>
        <bottom style="dotted">
          <color theme="0" tint="-4.9989318521683403E-2"/>
        </bottom>
      </border>
    </dxf>
    <dxf>
      <font>
        <b/>
        <sz val="11"/>
        <name val="Aptos Narrow"/>
      </font>
      <alignment horizontal="center" vertical="center" wrapText="1"/>
      <border diagonalUp="0" diagonalDown="0">
        <left style="dotted">
          <color theme="0" tint="-4.9989318521683403E-2"/>
        </left>
        <right style="dotted">
          <color theme="0" tint="-4.9989318521683403E-2"/>
        </right>
        <top/>
        <bottom/>
        <vertical style="dotted">
          <color theme="0" tint="-4.9989318521683403E-2"/>
        </vertical>
        <horizontal style="dotted">
          <color theme="0" tint="-4.9989318521683403E-2"/>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19050</xdr:rowOff>
    </xdr:from>
    <xdr:to>
      <xdr:col>1</xdr:col>
      <xdr:colOff>1228725</xdr:colOff>
      <xdr:row>2</xdr:row>
      <xdr:rowOff>847545</xdr:rowOff>
    </xdr:to>
    <xdr:pic>
      <xdr:nvPicPr>
        <xdr:cNvPr id="2" name="Picture 1">
          <a:extLst>
            <a:ext uri="{FF2B5EF4-FFF2-40B4-BE49-F238E27FC236}">
              <a16:creationId xmlns:a16="http://schemas.microsoft.com/office/drawing/2014/main" id="{997EDCB3-3C06-43C2-A511-EEB0016754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447675"/>
          <a:ext cx="2476500" cy="11142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ceo_kojonup_wa_gov_au/Documents/2025%20Gift%20register.xlsx" TargetMode="External"/><Relationship Id="rId2" Type="http://schemas.openxmlformats.org/officeDocument/2006/relationships/externalLinkPath" Target="https://kojonup-my.sharepoint.com/personal/ceo_kojonup_wa_gov_au/Documents/2025%20Gift%20register.xlsx" TargetMode="External"/><Relationship Id="rId1" Type="http://schemas.openxmlformats.org/officeDocument/2006/relationships/externalLinkPath" Target="/personal/ceo_kojonup_wa_gov_au/Documents/2025%20Gift%20regist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ift Register"/>
      <sheetName val="Electoral Gift Register"/>
      <sheetName val="Training Register"/>
      <sheetName val="Disclosures Register"/>
      <sheetName val="Complaints Register"/>
      <sheetName val="Fees &amp; Allowances Register"/>
      <sheetName val="Queries Log"/>
      <sheetName val="Change Log"/>
      <sheetName val="Sheet1"/>
    </sheetNames>
    <sheetDataSet>
      <sheetData sheetId="0"/>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159164F-0D36-4A68-A88D-F493FC272866}" name="FeesAllowancesRegister" displayName="FeesAllowancesRegister" ref="A4:I14" totalsRowShown="0" headerRowDxfId="13" dataDxfId="11" headerRowBorderDxfId="12" tableBorderDxfId="10" totalsRowBorderDxfId="9">
  <autoFilter ref="A4:I14" xr:uid="{A66E2FFA-151C-46AB-A653-DDF54E5A367F}"/>
  <tableColumns count="9">
    <tableColumn id="1" xr3:uid="{8C8B12DF-4A8F-43F2-B198-76FFCCC730FC}" name="ELECTED MEMBER" dataDxfId="8"/>
    <tableColumn id="2" xr3:uid="{F40084B1-189B-433A-B095-62386C46E749}" name="POSITION" dataDxfId="7"/>
    <tableColumn id="3" xr3:uid="{1AF6D35E-9050-41C9-9B93-7838E7BE3FED}" name="PRESIDENT ALLOWANCE" dataDxfId="6"/>
    <tableColumn id="4" xr3:uid="{955D5A27-67D8-4433-A587-DE1283DC307B}" name="DEPUTY PRESIDENT ALLOWANCE" dataDxfId="5"/>
    <tableColumn id="5" xr3:uid="{0CA38574-3560-467F-9728-399D8D63ECBA}" name="ANNUAL ATTENDANCE FEES" dataDxfId="4"/>
    <tableColumn id="6" xr3:uid="{0C8EFE89-C611-4543-8AFE-00015D3F91BC}" name="TRAVEL ALLOWANCE / REIMBURSEMENTS" dataDxfId="3"/>
    <tableColumn id="7" xr3:uid="{8D1F7047-5D9F-4EC7-B1E7-3D1C5FC6CF2D}" name="ICT ALLOWANCE" dataDxfId="2"/>
    <tableColumn id="8" xr3:uid="{8B06303E-1908-482E-87C4-C17FF4E8F032}" name="SUPERANNUATION" dataDxfId="1"/>
    <tableColumn id="9" xr3:uid="{CCB219CD-58A6-4B6A-81B4-481AC5ABD3C2}" name="TOTAL" dataDxfId="0">
      <calculatedColumnFormula>IF(COUNT(FeesAllowancesRegister[[#This Row],[PRESIDENT ALLOWANCE]:[SUPERANNUATION]])=0,"",SUM(FeesAllowancesRegister[[#This Row],[PRESIDENT ALLOWANCE]:[SUPERANNUATION]]))</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C1D95-0E90-4FBE-909C-D28BBA9762F5}">
  <sheetPr>
    <pageSetUpPr fitToPage="1"/>
  </sheetPr>
  <dimension ref="A1:I14"/>
  <sheetViews>
    <sheetView showGridLines="0" tabSelected="1" workbookViewId="0">
      <selection activeCell="I25" sqref="I24:I25"/>
    </sheetView>
  </sheetViews>
  <sheetFormatPr defaultRowHeight="14.25" x14ac:dyDescent="0.45"/>
  <cols>
    <col min="1" max="9" width="19" customWidth="1"/>
  </cols>
  <sheetData>
    <row r="1" spans="1:9" ht="33.75" customHeight="1" x14ac:dyDescent="0.45">
      <c r="A1" s="15" t="s">
        <v>0</v>
      </c>
      <c r="B1" s="15"/>
      <c r="C1" s="15"/>
      <c r="D1" s="15"/>
      <c r="E1" s="15"/>
      <c r="F1" s="15"/>
      <c r="G1" s="15"/>
      <c r="H1" s="15"/>
      <c r="I1" s="15"/>
    </row>
    <row r="2" spans="1:9" ht="22.5" customHeight="1" x14ac:dyDescent="0.45">
      <c r="A2" s="1"/>
      <c r="B2" s="1"/>
      <c r="C2" s="16" t="s">
        <v>1</v>
      </c>
      <c r="D2" s="16"/>
      <c r="E2" s="16"/>
      <c r="F2" s="16"/>
      <c r="G2" s="16"/>
      <c r="H2" s="16"/>
      <c r="I2" s="16"/>
    </row>
    <row r="3" spans="1:9" ht="69.75" customHeight="1" x14ac:dyDescent="0.45">
      <c r="A3" s="1"/>
      <c r="B3" s="1"/>
      <c r="C3" s="16"/>
      <c r="D3" s="16"/>
      <c r="E3" s="16"/>
      <c r="F3" s="16"/>
      <c r="G3" s="16"/>
      <c r="H3" s="16"/>
      <c r="I3" s="16"/>
    </row>
    <row r="4" spans="1:9" ht="60.75" customHeight="1" x14ac:dyDescent="0.45">
      <c r="A4" s="2" t="s">
        <v>2</v>
      </c>
      <c r="B4" s="3" t="s">
        <v>3</v>
      </c>
      <c r="C4" s="4" t="s">
        <v>4</v>
      </c>
      <c r="D4" s="4" t="s">
        <v>5</v>
      </c>
      <c r="E4" s="3" t="s">
        <v>6</v>
      </c>
      <c r="F4" s="3" t="s">
        <v>7</v>
      </c>
      <c r="G4" s="3" t="s">
        <v>8</v>
      </c>
      <c r="H4" s="3" t="s">
        <v>9</v>
      </c>
      <c r="I4" s="5" t="s">
        <v>10</v>
      </c>
    </row>
    <row r="5" spans="1:9" ht="15" customHeight="1" x14ac:dyDescent="0.45">
      <c r="A5" s="6" t="s">
        <v>11</v>
      </c>
      <c r="B5" s="7" t="s">
        <v>12</v>
      </c>
      <c r="C5" s="8"/>
      <c r="D5" s="8"/>
      <c r="E5" s="8">
        <v>13458.75</v>
      </c>
      <c r="F5" s="8">
        <v>167.2</v>
      </c>
      <c r="G5" s="8">
        <v>3000</v>
      </c>
      <c r="H5" s="8"/>
      <c r="I5" s="9">
        <f>IF(COUNT(FeesAllowancesRegister[[#This Row],[PRESIDENT ALLOWANCE]:[SUPERANNUATION]])=0,"",SUM(FeesAllowancesRegister[[#This Row],[PRESIDENT ALLOWANCE]:[SUPERANNUATION]]))</f>
        <v>16625.95</v>
      </c>
    </row>
    <row r="6" spans="1:9" ht="15" customHeight="1" x14ac:dyDescent="0.45">
      <c r="A6" s="6" t="s">
        <v>13</v>
      </c>
      <c r="B6" s="7" t="s">
        <v>12</v>
      </c>
      <c r="C6" s="8"/>
      <c r="D6" s="8">
        <v>1900</v>
      </c>
      <c r="E6" s="8">
        <f>3437.75+3437.75+3437.75+3145.5</f>
        <v>13458.75</v>
      </c>
      <c r="F6" s="8"/>
      <c r="G6" s="8">
        <v>3000</v>
      </c>
      <c r="H6" s="8"/>
      <c r="I6" s="9">
        <f>IF(COUNT(FeesAllowancesRegister[[#This Row],[PRESIDENT ALLOWANCE]:[SUPERANNUATION]])=0,"",SUM(FeesAllowancesRegister[[#This Row],[PRESIDENT ALLOWANCE]:[SUPERANNUATION]]))</f>
        <v>18358.75</v>
      </c>
    </row>
    <row r="7" spans="1:9" ht="15" customHeight="1" x14ac:dyDescent="0.45">
      <c r="A7" s="6" t="s">
        <v>14</v>
      </c>
      <c r="B7" s="7" t="s">
        <v>12</v>
      </c>
      <c r="C7" s="8">
        <f>7760.25+7600+7760.25+7760.25</f>
        <v>30880.75</v>
      </c>
      <c r="D7" s="8"/>
      <c r="E7" s="8">
        <f>4000+5350+5322.25+5322.25</f>
        <v>19994.5</v>
      </c>
      <c r="F7" s="8">
        <v>580.79999999999995</v>
      </c>
      <c r="G7" s="8">
        <v>2250</v>
      </c>
      <c r="H7" s="8"/>
      <c r="I7" s="9">
        <f>IF(COUNT(FeesAllowancesRegister[[#This Row],[PRESIDENT ALLOWANCE]:[SUPERANNUATION]])=0,"",SUM(FeesAllowancesRegister[[#This Row],[PRESIDENT ALLOWANCE]:[SUPERANNUATION]]))</f>
        <v>53706.05</v>
      </c>
    </row>
    <row r="8" spans="1:9" ht="15" customHeight="1" x14ac:dyDescent="0.45">
      <c r="A8" s="6" t="s">
        <v>15</v>
      </c>
      <c r="B8" s="7" t="s">
        <v>12</v>
      </c>
      <c r="C8" s="8"/>
      <c r="D8" s="8">
        <f>1940+1940+1940</f>
        <v>5820</v>
      </c>
      <c r="E8" s="8">
        <f>3145.5+3437.75+3437.75+3437.75</f>
        <v>13458.75</v>
      </c>
      <c r="F8" s="8">
        <v>528</v>
      </c>
      <c r="G8" s="8">
        <f>1500+750+750</f>
        <v>3000</v>
      </c>
      <c r="H8" s="8"/>
      <c r="I8" s="9">
        <f>IF(COUNT(FeesAllowancesRegister[[#This Row],[PRESIDENT ALLOWANCE]:[SUPERANNUATION]])=0,"",SUM(FeesAllowancesRegister[[#This Row],[PRESIDENT ALLOWANCE]:[SUPERANNUATION]]))</f>
        <v>22806.75</v>
      </c>
    </row>
    <row r="9" spans="1:9" ht="15" customHeight="1" x14ac:dyDescent="0.45">
      <c r="A9" s="6" t="s">
        <v>16</v>
      </c>
      <c r="B9" s="7" t="s">
        <v>12</v>
      </c>
      <c r="C9" s="8"/>
      <c r="D9" s="8"/>
      <c r="E9" s="8">
        <f>3145.5+3437.75+3437.75+3437.75</f>
        <v>13458.75</v>
      </c>
      <c r="F9" s="8">
        <f>286.88+109.12+74.45</f>
        <v>470.45</v>
      </c>
      <c r="G9" s="8">
        <v>3000</v>
      </c>
      <c r="H9" s="8"/>
      <c r="I9" s="9">
        <f>IF(COUNT(FeesAllowancesRegister[[#This Row],[PRESIDENT ALLOWANCE]:[SUPERANNUATION]])=0,"",SUM(FeesAllowancesRegister[[#This Row],[PRESIDENT ALLOWANCE]:[SUPERANNUATION]]))</f>
        <v>16929.2</v>
      </c>
    </row>
    <row r="10" spans="1:9" ht="15" customHeight="1" x14ac:dyDescent="0.45">
      <c r="A10" s="6" t="s">
        <v>17</v>
      </c>
      <c r="B10" s="7" t="s">
        <v>12</v>
      </c>
      <c r="C10" s="8"/>
      <c r="D10" s="8"/>
      <c r="E10" s="8">
        <v>10313.25</v>
      </c>
      <c r="F10" s="8"/>
      <c r="G10" s="8">
        <v>2250</v>
      </c>
      <c r="H10" s="8"/>
      <c r="I10" s="9">
        <f>IF(COUNT(FeesAllowancesRegister[[#This Row],[PRESIDENT ALLOWANCE]:[SUPERANNUATION]])=0,"",SUM(FeesAllowancesRegister[[#This Row],[PRESIDENT ALLOWANCE]:[SUPERANNUATION]]))</f>
        <v>12563.25</v>
      </c>
    </row>
    <row r="11" spans="1:9" ht="15" customHeight="1" x14ac:dyDescent="0.45">
      <c r="A11" s="6" t="s">
        <v>18</v>
      </c>
      <c r="B11" s="7" t="s">
        <v>12</v>
      </c>
      <c r="C11" s="8"/>
      <c r="D11" s="8"/>
      <c r="E11" s="8">
        <f>3437.75+3437.75+3437.75</f>
        <v>10313.25</v>
      </c>
      <c r="F11" s="8">
        <v>742.85</v>
      </c>
      <c r="G11" s="8">
        <v>2250</v>
      </c>
      <c r="H11" s="8"/>
      <c r="I11" s="9">
        <f>IF(COUNT(FeesAllowancesRegister[[#This Row],[PRESIDENT ALLOWANCE]:[SUPERANNUATION]])=0,"",SUM(FeesAllowancesRegister[[#This Row],[PRESIDENT ALLOWANCE]:[SUPERANNUATION]]))</f>
        <v>13306.1</v>
      </c>
    </row>
    <row r="12" spans="1:9" ht="30.75" customHeight="1" x14ac:dyDescent="0.45">
      <c r="A12" s="10" t="s">
        <v>19</v>
      </c>
      <c r="B12" s="7" t="s">
        <v>20</v>
      </c>
      <c r="C12" s="8">
        <v>0</v>
      </c>
      <c r="D12" s="8"/>
      <c r="E12" s="8"/>
      <c r="F12" s="8"/>
      <c r="G12" s="8"/>
      <c r="H12" s="8"/>
      <c r="I12" s="9">
        <f>IF(COUNT(FeesAllowancesRegister[[#This Row],[PRESIDENT ALLOWANCE]:[SUPERANNUATION]])=0,"",SUM(FeesAllowancesRegister[[#This Row],[PRESIDENT ALLOWANCE]:[SUPERANNUATION]]))</f>
        <v>0</v>
      </c>
    </row>
    <row r="13" spans="1:9" ht="30.75" customHeight="1" x14ac:dyDescent="0.45">
      <c r="A13" s="10" t="s">
        <v>21</v>
      </c>
      <c r="B13" s="7" t="s">
        <v>22</v>
      </c>
      <c r="C13" s="8">
        <v>0</v>
      </c>
      <c r="D13" s="8"/>
      <c r="E13" s="8"/>
      <c r="F13" s="8"/>
      <c r="G13" s="8"/>
      <c r="H13" s="8"/>
      <c r="I13" s="9">
        <v>0</v>
      </c>
    </row>
    <row r="14" spans="1:9" ht="15" customHeight="1" x14ac:dyDescent="0.45">
      <c r="A14" s="11"/>
      <c r="B14" s="12"/>
      <c r="C14" s="13"/>
      <c r="D14" s="13"/>
      <c r="E14" s="13"/>
      <c r="F14" s="13"/>
      <c r="G14" s="13"/>
      <c r="H14" s="13"/>
      <c r="I14" s="14" t="str">
        <f>IF(COUNT(FeesAllowancesRegister[[#This Row],[PRESIDENT ALLOWANCE]:[SUPERANNUATION]])=0,"",SUM(FeesAllowancesRegister[[#This Row],[PRESIDENT ALLOWANCE]:[SUPERANNUATION]]))</f>
        <v/>
      </c>
    </row>
  </sheetData>
  <mergeCells count="2">
    <mergeCell ref="A1:I1"/>
    <mergeCell ref="C2:I3"/>
  </mergeCells>
  <pageMargins left="0.7" right="0.7" top="0.75" bottom="0.75" header="0.3" footer="0.3"/>
  <pageSetup paperSize="9" scale="76"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Fees &amp; Allowances Register</vt:lpstr>
      <vt:lpstr>'Fees &amp; Allowances Register'!Print_Area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 Thompson</dc:creator>
  <cp:lastModifiedBy>Jill Johnson</cp:lastModifiedBy>
  <dcterms:created xsi:type="dcterms:W3CDTF">2026-07-30T12:11:40Z</dcterms:created>
  <dcterms:modified xsi:type="dcterms:W3CDTF">2026-08-05T06:49:07Z</dcterms:modified>
</cp:coreProperties>
</file>